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5"/>
  <c r="D24"/>
  <c r="D22"/>
  <c r="D23" s="1"/>
  <c r="D21"/>
  <c r="D20"/>
  <c r="D13" l="1"/>
  <c r="D11"/>
  <c r="D9"/>
  <c r="D14"/>
  <c r="D12"/>
  <c r="E7" l="1"/>
  <c r="D10"/>
  <c r="D15"/>
</calcChain>
</file>

<file path=xl/sharedStrings.xml><?xml version="1.0" encoding="utf-8"?>
<sst xmlns="http://schemas.openxmlformats.org/spreadsheetml/2006/main" count="22" uniqueCount="22">
  <si>
    <t>RESIDUO FERIE 2016</t>
  </si>
  <si>
    <t>da usufruire entro</t>
  </si>
  <si>
    <t>FERIE 2017</t>
  </si>
  <si>
    <t>Rimanenza 2018</t>
  </si>
  <si>
    <t>28 + 4 (Lg. 937)</t>
  </si>
  <si>
    <t>dal</t>
  </si>
  <si>
    <t>al</t>
  </si>
  <si>
    <t>gg</t>
  </si>
  <si>
    <t>Anno</t>
  </si>
  <si>
    <t>Capodanno</t>
  </si>
  <si>
    <t>Epifania</t>
  </si>
  <si>
    <t>Pasqua</t>
  </si>
  <si>
    <t>Pasquetta</t>
  </si>
  <si>
    <t>Liberazione</t>
  </si>
  <si>
    <t>Lavoratori</t>
  </si>
  <si>
    <t>Repubblica</t>
  </si>
  <si>
    <t>Patrono</t>
  </si>
  <si>
    <t>Ferragosto</t>
  </si>
  <si>
    <t>Santi</t>
  </si>
  <si>
    <t>Immacolata</t>
  </si>
  <si>
    <t>Natale</t>
  </si>
  <si>
    <t>S.Stefano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</si>
</sst>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410]d\-mmm;@"/>
    <numFmt numFmtId="166" formatCode="0;[Red]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u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indexed="8"/>
      <name val="Arial"/>
      <family val="2"/>
    </font>
    <font>
      <b/>
      <sz val="18"/>
      <color rgb="FFFF00FF"/>
      <name val="Arial"/>
      <family val="2"/>
    </font>
    <font>
      <b/>
      <sz val="8"/>
      <color rgb="FFFF00FF"/>
      <name val="Arial"/>
      <family val="2"/>
    </font>
    <font>
      <sz val="8"/>
      <color theme="1"/>
      <name val="Arial"/>
      <family val="2"/>
    </font>
    <font>
      <b/>
      <sz val="9"/>
      <color indexed="8"/>
      <name val="Times New Roman"/>
      <family val="1"/>
    </font>
    <font>
      <b/>
      <sz val="9"/>
      <color rgb="FFFF00FF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b/>
      <sz val="10"/>
      <color rgb="FF3399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16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0" xfId="0" applyNumberFormat="1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top" wrapText="1"/>
      <protection hidden="1"/>
    </xf>
    <xf numFmtId="164" fontId="7" fillId="2" borderId="6" xfId="0" applyNumberFormat="1" applyFont="1" applyFill="1" applyBorder="1" applyAlignment="1" applyProtection="1">
      <alignment horizontal="center" vertical="top" wrapText="1"/>
      <protection hidden="1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16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16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16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16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6" xfId="0" applyNumberFormat="1" applyFont="1" applyFill="1" applyBorder="1" applyAlignment="1" applyProtection="1">
      <alignment horizontal="center" vertical="center" wrapText="1"/>
      <protection hidden="1"/>
    </xf>
    <xf numFmtId="16" fontId="12" fillId="3" borderId="0" xfId="1" applyNumberFormat="1" applyFont="1" applyFill="1" applyBorder="1" applyAlignment="1" applyProtection="1">
      <alignment vertical="center" wrapText="1"/>
      <protection locked="0"/>
    </xf>
    <xf numFmtId="16" fontId="13" fillId="0" borderId="9" xfId="0" applyNumberFormat="1" applyFont="1" applyBorder="1" applyAlignment="1" applyProtection="1">
      <alignment horizontal="center" vertical="center"/>
      <protection locked="0" hidden="1"/>
    </xf>
    <xf numFmtId="16" fontId="13" fillId="0" borderId="4" xfId="0" applyNumberFormat="1" applyFont="1" applyBorder="1" applyAlignment="1" applyProtection="1">
      <alignment horizontal="center" vertical="center"/>
      <protection locked="0" hidden="1"/>
    </xf>
    <xf numFmtId="16" fontId="14" fillId="3" borderId="10" xfId="0" applyNumberFormat="1" applyFont="1" applyFill="1" applyBorder="1" applyAlignment="1" applyProtection="1">
      <alignment horizontal="center" vertical="center" textRotation="90" wrapText="1"/>
      <protection hidden="1"/>
    </xf>
    <xf numFmtId="16" fontId="15" fillId="3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11" xfId="0" applyNumberFormat="1" applyFont="1" applyFill="1" applyBorder="1" applyAlignment="1" applyProtection="1">
      <alignment horizontal="center"/>
      <protection locked="0" hidden="1"/>
    </xf>
    <xf numFmtId="1" fontId="16" fillId="0" borderId="12" xfId="0" applyNumberFormat="1" applyFont="1" applyBorder="1" applyAlignment="1" applyProtection="1">
      <alignment horizontal="center" vertical="center"/>
      <protection locked="0" hidden="1"/>
    </xf>
    <xf numFmtId="16" fontId="14" fillId="3" borderId="13" xfId="0" applyNumberFormat="1" applyFont="1" applyFill="1" applyBorder="1" applyAlignment="1" applyProtection="1">
      <alignment horizontal="center" vertical="center" textRotation="90" wrapText="1"/>
      <protection hidden="1"/>
    </xf>
    <xf numFmtId="165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/>
      <protection locked="0" hidden="1"/>
    </xf>
    <xf numFmtId="165" fontId="10" fillId="0" borderId="11" xfId="0" applyNumberFormat="1" applyFont="1" applyBorder="1" applyAlignment="1" applyProtection="1">
      <alignment horizontal="center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16" fontId="14" fillId="3" borderId="9" xfId="0" applyNumberFormat="1" applyFont="1" applyFill="1" applyBorder="1" applyAlignment="1" applyProtection="1">
      <alignment horizontal="center" vertical="center" textRotation="90" wrapText="1"/>
      <protection hidden="1"/>
    </xf>
    <xf numFmtId="165" fontId="13" fillId="0" borderId="0" xfId="0" applyNumberFormat="1" applyFont="1" applyBorder="1" applyAlignment="1" applyProtection="1">
      <alignment horizontal="center"/>
      <protection locked="0" hidden="1"/>
    </xf>
    <xf numFmtId="166" fontId="17" fillId="0" borderId="11" xfId="0" applyNumberFormat="1" applyFont="1" applyBorder="1" applyAlignment="1" applyProtection="1">
      <alignment horizontal="center"/>
      <protection locked="0" hidden="1"/>
    </xf>
    <xf numFmtId="166" fontId="18" fillId="3" borderId="0" xfId="0" applyNumberFormat="1" applyFont="1" applyFill="1" applyBorder="1" applyAlignment="1" applyProtection="1">
      <alignment horizontal="center"/>
      <protection hidden="1"/>
    </xf>
    <xf numFmtId="165" fontId="15" fillId="3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Border="1" applyProtection="1">
      <protection locked="0" hidden="1"/>
    </xf>
    <xf numFmtId="0" fontId="20" fillId="0" borderId="0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2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Alignment="1" applyProtection="1">
      <alignment horizontal="center" vertical="center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/>
      <protection hidden="1"/>
    </xf>
    <xf numFmtId="14" fontId="0" fillId="3" borderId="12" xfId="0" applyNumberFormat="1" applyFill="1" applyBorder="1" applyAlignment="1" applyProtection="1">
      <alignment horizontal="center" vertical="center"/>
      <protection hidden="1"/>
    </xf>
    <xf numFmtId="14" fontId="0" fillId="3" borderId="15" xfId="0" applyNumberFormat="1" applyFill="1" applyBorder="1" applyAlignment="1" applyProtection="1">
      <alignment horizontal="center" vertical="center"/>
      <protection hidden="1"/>
    </xf>
    <xf numFmtId="14" fontId="0" fillId="3" borderId="14" xfId="0" applyNumberFormat="1" applyFill="1" applyBorder="1" applyAlignment="1" applyProtection="1">
      <alignment horizontal="center" vertical="center"/>
      <protection hidden="1"/>
    </xf>
    <xf numFmtId="14" fontId="21" fillId="3" borderId="12" xfId="0" applyNumberFormat="1" applyFont="1" applyFill="1" applyBorder="1" applyAlignment="1" applyProtection="1">
      <alignment horizontal="center" vertical="center"/>
      <protection hidden="1"/>
    </xf>
    <xf numFmtId="14" fontId="21" fillId="3" borderId="15" xfId="0" applyNumberFormat="1" applyFont="1" applyFill="1" applyBorder="1" applyAlignment="1" applyProtection="1">
      <alignment horizontal="center" vertical="center"/>
      <protection hidden="1"/>
    </xf>
    <xf numFmtId="14" fontId="21" fillId="3" borderId="14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</cellXfs>
  <cellStyles count="2">
    <cellStyle name="Collegamento ipertestuale" xfId="1" builtinId="8"/>
    <cellStyle name="Normale" xfId="0" builtinId="0"/>
  </cellStyles>
  <dxfs count="16">
    <dxf>
      <font>
        <color theme="1"/>
      </font>
    </dxf>
    <dxf>
      <font>
        <b/>
        <i val="0"/>
        <color rgb="FF33996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/>
        <i val="0"/>
        <color rgb="FF33996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color rgb="FFFF0000"/>
      </font>
    </dxf>
    <dxf>
      <font>
        <color theme="1"/>
      </font>
    </dxf>
    <dxf>
      <font>
        <b/>
        <i val="0"/>
        <color rgb="FF33996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/>
        <i val="0"/>
        <color rgb="FF33996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2"/>
  <sheetViews>
    <sheetView tabSelected="1" workbookViewId="0">
      <selection activeCell="J21" sqref="J21"/>
    </sheetView>
  </sheetViews>
  <sheetFormatPr defaultRowHeight="15"/>
  <cols>
    <col min="2" max="3" width="5.85546875" bestFit="1" customWidth="1"/>
    <col min="4" max="4" width="3" bestFit="1" customWidth="1"/>
    <col min="5" max="5" width="9.85546875" customWidth="1"/>
  </cols>
  <sheetData>
    <row r="2" spans="2:6" ht="15.75">
      <c r="B2" s="1"/>
      <c r="C2" s="2"/>
      <c r="D2" s="2"/>
      <c r="E2" s="2"/>
      <c r="F2" s="2"/>
    </row>
    <row r="3" spans="2:6" ht="27" customHeight="1">
      <c r="B3" s="3" t="s">
        <v>0</v>
      </c>
      <c r="C3" s="4"/>
      <c r="D3" s="55" t="s">
        <v>1</v>
      </c>
      <c r="E3" s="56"/>
      <c r="F3" s="5"/>
    </row>
    <row r="4" spans="2:6" ht="18">
      <c r="B4" s="6">
        <v>13</v>
      </c>
      <c r="C4" s="7"/>
      <c r="D4" s="8">
        <v>42855</v>
      </c>
      <c r="E4" s="9"/>
      <c r="F4" s="5"/>
    </row>
    <row r="5" spans="2:6" ht="18">
      <c r="B5" s="10"/>
      <c r="C5" s="11"/>
      <c r="D5" s="11"/>
      <c r="E5" s="12"/>
      <c r="F5" s="5"/>
    </row>
    <row r="6" spans="2:6" ht="22.5">
      <c r="B6" s="13" t="s">
        <v>2</v>
      </c>
      <c r="C6" s="14"/>
      <c r="D6" s="14"/>
      <c r="E6" s="15" t="s">
        <v>3</v>
      </c>
      <c r="F6" s="5"/>
    </row>
    <row r="7" spans="2:6">
      <c r="B7" s="16" t="s">
        <v>4</v>
      </c>
      <c r="C7" s="17"/>
      <c r="D7" s="17"/>
      <c r="E7" s="18">
        <f ca="1">(B4+28+4)-D15</f>
        <v>43</v>
      </c>
      <c r="F7" s="19"/>
    </row>
    <row r="8" spans="2:6">
      <c r="B8" s="20" t="s">
        <v>5</v>
      </c>
      <c r="C8" s="20" t="s">
        <v>6</v>
      </c>
      <c r="D8" s="21" t="s">
        <v>7</v>
      </c>
      <c r="E8" s="22"/>
      <c r="F8" s="23"/>
    </row>
    <row r="9" spans="2:6">
      <c r="B9" s="24">
        <v>42785</v>
      </c>
      <c r="C9" s="24">
        <v>42786</v>
      </c>
      <c r="D9" s="25">
        <f>IF(B9&gt;D4,0,IF(C9&gt;D4,0,IF(B9&lt;D4,IF(C9&lt;D4,NETWORKDAYS(B9,C9,$D$19:$D$31)+1))))</f>
        <v>2</v>
      </c>
      <c r="E9" s="26"/>
      <c r="F9" s="27"/>
    </row>
    <row r="10" spans="2:6">
      <c r="B10" s="24">
        <v>42851</v>
      </c>
      <c r="C10" s="24">
        <v>42858</v>
      </c>
      <c r="D10" s="25">
        <f ca="1">IF(OR(B10&lt;E5,C10&lt;E5),NETWORKDAYS(B10,C10,$D$19:$D$31)+1),IF(OR(B10&gt;E5,CZ10&gt;E5),(B4-D15)-E7,E7)</f>
        <v>0</v>
      </c>
      <c r="E10" s="26"/>
      <c r="F10" s="27"/>
    </row>
    <row r="11" spans="2:6">
      <c r="B11" s="24"/>
      <c r="C11" s="24"/>
      <c r="D11" s="28">
        <f>NETWORKDAYS(B11,C11,$D$19:$D$31)</f>
        <v>0</v>
      </c>
      <c r="E11" s="26"/>
      <c r="F11" s="27"/>
    </row>
    <row r="12" spans="2:6">
      <c r="B12" s="29"/>
      <c r="C12" s="29"/>
      <c r="D12" s="28">
        <f>NETWORKDAYS(B12,C12,$D$19:$D$31)</f>
        <v>0</v>
      </c>
      <c r="E12" s="26"/>
      <c r="F12" s="27"/>
    </row>
    <row r="13" spans="2:6">
      <c r="B13" s="29"/>
      <c r="C13" s="29"/>
      <c r="D13" s="28">
        <f>NETWORKDAYS(B13,C13,$D$19:$D$31)</f>
        <v>0</v>
      </c>
      <c r="E13" s="26"/>
      <c r="F13" s="27"/>
    </row>
    <row r="14" spans="2:6">
      <c r="B14" s="29"/>
      <c r="C14" s="29"/>
      <c r="D14" s="30">
        <f>NETWORKDAYS(B14,C14,$D$19:$D$31)</f>
        <v>0</v>
      </c>
      <c r="E14" s="31"/>
      <c r="F14" s="27"/>
    </row>
    <row r="15" spans="2:6">
      <c r="B15" s="32"/>
      <c r="C15" s="32"/>
      <c r="D15" s="33">
        <f ca="1">SUM(D9:D14)</f>
        <v>2</v>
      </c>
      <c r="E15" s="34"/>
      <c r="F15" s="35"/>
    </row>
    <row r="16" spans="2:6">
      <c r="B16" s="36"/>
      <c r="C16" s="36"/>
      <c r="D16" s="36"/>
      <c r="E16" s="37"/>
      <c r="F16" s="37"/>
    </row>
    <row r="17" spans="2:6">
      <c r="B17" s="38"/>
      <c r="C17" s="38"/>
      <c r="D17" s="38"/>
      <c r="E17" s="39"/>
      <c r="F17" s="40"/>
    </row>
    <row r="18" spans="2:6">
      <c r="B18" s="41" t="s">
        <v>8</v>
      </c>
      <c r="C18" s="42"/>
      <c r="D18" s="41">
        <v>2017</v>
      </c>
      <c r="E18" s="43"/>
      <c r="F18" s="42"/>
    </row>
    <row r="19" spans="2:6">
      <c r="B19" s="44"/>
      <c r="C19" s="45"/>
      <c r="D19" s="44"/>
      <c r="E19" s="46"/>
      <c r="F19" s="45"/>
    </row>
    <row r="20" spans="2:6">
      <c r="B20" s="47" t="s">
        <v>9</v>
      </c>
      <c r="C20" s="48"/>
      <c r="D20" s="49">
        <f>DATE(D18,1,1)</f>
        <v>42736</v>
      </c>
      <c r="E20" s="50"/>
      <c r="F20" s="51"/>
    </row>
    <row r="21" spans="2:6">
      <c r="B21" s="47" t="s">
        <v>10</v>
      </c>
      <c r="C21" s="48"/>
      <c r="D21" s="52">
        <f>DATE(D18,1,6)</f>
        <v>42741</v>
      </c>
      <c r="E21" s="53"/>
      <c r="F21" s="54"/>
    </row>
    <row r="22" spans="2:6">
      <c r="B22" s="47" t="s">
        <v>11</v>
      </c>
      <c r="C22" s="48"/>
      <c r="D22" s="49">
        <f>DATE($D$17,3,1)+(MOD(((255-(11*MOD($D$17,19)))-21),30)+21+IF(MOD(((255-(11*MOD($D$17,19)))-21),30)+21&gt;48,1,0)+6-(MOD(($D$17+INT($D$17/4)+MOD(((255-(11*MOD($D$17,19)))-21),30)+21+IF(MOD(((255-(11*MOD($D$17,19)))-21),30)+21&gt;48,1,0)+1),7)))</f>
        <v>108</v>
      </c>
      <c r="E22" s="50"/>
      <c r="F22" s="51"/>
    </row>
    <row r="23" spans="2:6">
      <c r="B23" s="47" t="s">
        <v>12</v>
      </c>
      <c r="C23" s="48"/>
      <c r="D23" s="49">
        <f>D22+1</f>
        <v>109</v>
      </c>
      <c r="E23" s="50"/>
      <c r="F23" s="51"/>
    </row>
    <row r="24" spans="2:6">
      <c r="B24" s="47" t="s">
        <v>13</v>
      </c>
      <c r="C24" s="48"/>
      <c r="D24" s="49">
        <f>DATE(D18,4,25)</f>
        <v>42850</v>
      </c>
      <c r="E24" s="50"/>
      <c r="F24" s="51"/>
    </row>
    <row r="25" spans="2:6">
      <c r="B25" s="47" t="s">
        <v>14</v>
      </c>
      <c r="C25" s="48"/>
      <c r="D25" s="49">
        <f>DATE(D18,5,1)</f>
        <v>42856</v>
      </c>
      <c r="E25" s="50"/>
      <c r="F25" s="51"/>
    </row>
    <row r="26" spans="2:6">
      <c r="B26" s="47" t="s">
        <v>15</v>
      </c>
      <c r="C26" s="48"/>
      <c r="D26" s="52">
        <f>DATE(D18,6,2)</f>
        <v>42888</v>
      </c>
      <c r="E26" s="53"/>
      <c r="F26" s="54"/>
    </row>
    <row r="27" spans="2:6">
      <c r="B27" s="47" t="s">
        <v>16</v>
      </c>
      <c r="C27" s="48"/>
      <c r="D27" s="49">
        <f>DATE(D18,6,29)</f>
        <v>42915</v>
      </c>
      <c r="E27" s="50"/>
      <c r="F27" s="51"/>
    </row>
    <row r="28" spans="2:6">
      <c r="B28" s="47" t="s">
        <v>17</v>
      </c>
      <c r="C28" s="48"/>
      <c r="D28" s="49">
        <f>DATE(D18,8,15)</f>
        <v>42962</v>
      </c>
      <c r="E28" s="50"/>
      <c r="F28" s="51"/>
    </row>
    <row r="29" spans="2:6">
      <c r="B29" s="47" t="s">
        <v>18</v>
      </c>
      <c r="C29" s="48"/>
      <c r="D29" s="49">
        <f>DATE(D18,11,1)</f>
        <v>43040</v>
      </c>
      <c r="E29" s="50"/>
      <c r="F29" s="51"/>
    </row>
    <row r="30" spans="2:6">
      <c r="B30" s="47" t="s">
        <v>19</v>
      </c>
      <c r="C30" s="48"/>
      <c r="D30" s="52">
        <f>DATE(D18,12,8)</f>
        <v>43077</v>
      </c>
      <c r="E30" s="53"/>
      <c r="F30" s="54"/>
    </row>
    <row r="31" spans="2:6">
      <c r="B31" s="47" t="s">
        <v>20</v>
      </c>
      <c r="C31" s="48"/>
      <c r="D31" s="49">
        <f>DATE(D18,12,25)</f>
        <v>43094</v>
      </c>
      <c r="E31" s="50"/>
      <c r="F31" s="51"/>
    </row>
    <row r="32" spans="2:6">
      <c r="B32" s="47" t="s">
        <v>21</v>
      </c>
      <c r="C32" s="48"/>
      <c r="D32" s="49">
        <f>DATE(D18,12,26)</f>
        <v>43095</v>
      </c>
      <c r="E32" s="50"/>
      <c r="F32" s="51"/>
    </row>
  </sheetData>
  <mergeCells count="36">
    <mergeCell ref="B30:C30"/>
    <mergeCell ref="D30:F30"/>
    <mergeCell ref="B31:C31"/>
    <mergeCell ref="D31:F31"/>
    <mergeCell ref="B32:C32"/>
    <mergeCell ref="D32:F32"/>
    <mergeCell ref="B27:C27"/>
    <mergeCell ref="D27:F27"/>
    <mergeCell ref="B28:C28"/>
    <mergeCell ref="D28:F28"/>
    <mergeCell ref="B29:C29"/>
    <mergeCell ref="D29:F29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7:D7"/>
    <mergeCell ref="E8:E14"/>
    <mergeCell ref="B18:C19"/>
    <mergeCell ref="D18:F19"/>
    <mergeCell ref="B20:C20"/>
    <mergeCell ref="D20:F20"/>
    <mergeCell ref="B3:C3"/>
    <mergeCell ref="D3:E3"/>
    <mergeCell ref="B4:C4"/>
    <mergeCell ref="D4:E4"/>
    <mergeCell ref="B5:E5"/>
    <mergeCell ref="B6:D6"/>
  </mergeCells>
  <conditionalFormatting sqref="F9:F14">
    <cfRule type="expression" dxfId="7" priority="8">
      <formula>OR(WEEKDAY($F9,2)=1,WEEKDAY($F9,2)=5)</formula>
    </cfRule>
  </conditionalFormatting>
  <conditionalFormatting sqref="D21:D32">
    <cfRule type="expression" dxfId="6" priority="6">
      <formula>WEEKDAY(D21)=7</formula>
    </cfRule>
    <cfRule type="expression" dxfId="5" priority="7">
      <formula>WEEKDAY(D21)=1</formula>
    </cfRule>
  </conditionalFormatting>
  <conditionalFormatting sqref="D21:D32">
    <cfRule type="expression" dxfId="4" priority="5">
      <formula>CHOOSE(WEEKDAY(D21),"lun","mar","mer","gio","ven")</formula>
    </cfRule>
  </conditionalFormatting>
  <conditionalFormatting sqref="D20:D32">
    <cfRule type="expression" dxfId="3" priority="3">
      <formula>WEEKDAY(D20,2)=6</formula>
    </cfRule>
    <cfRule type="expression" dxfId="2" priority="4">
      <formula>WEEKDAY(D20,2)=7</formula>
    </cfRule>
  </conditionalFormatting>
  <conditionalFormatting sqref="D20:D32">
    <cfRule type="expression" dxfId="1" priority="2">
      <formula>WEEKDAY(D20,2)=5</formula>
    </cfRule>
  </conditionalFormatting>
  <conditionalFormatting sqref="D20">
    <cfRule type="expression" dxfId="0" priority="1">
      <formula>WEEKDAY(D20,2)&lt;4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iommi.civ</dc:creator>
  <cp:lastModifiedBy>iommi.civ</cp:lastModifiedBy>
  <dcterms:created xsi:type="dcterms:W3CDTF">2017-01-16T09:20:43Z</dcterms:created>
  <dcterms:modified xsi:type="dcterms:W3CDTF">2017-01-16T09:21:39Z</dcterms:modified>
</cp:coreProperties>
</file>