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 tabRatio="732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7" i="1"/>
  <c r="D11"/>
  <c r="D12"/>
  <c r="D13"/>
  <c r="D14"/>
  <c r="D10"/>
  <c r="D9"/>
  <c r="D32" l="1"/>
  <c r="D31"/>
  <c r="D30"/>
  <c r="D29"/>
  <c r="D28"/>
  <c r="D27"/>
  <c r="D26"/>
  <c r="D25"/>
  <c r="D24"/>
  <c r="D22"/>
  <c r="D23" s="1"/>
  <c r="D21"/>
  <c r="D20"/>
  <c r="D15" l="1"/>
</calcChain>
</file>

<file path=xl/sharedStrings.xml><?xml version="1.0" encoding="utf-8"?>
<sst xmlns="http://schemas.openxmlformats.org/spreadsheetml/2006/main" count="23" uniqueCount="23">
  <si>
    <t>RESIDUO FERIE 2016</t>
  </si>
  <si>
    <t>da usufruire entro</t>
  </si>
  <si>
    <t>FERIE 2017</t>
  </si>
  <si>
    <t>dal</t>
  </si>
  <si>
    <t>al</t>
  </si>
  <si>
    <t>gg</t>
  </si>
  <si>
    <t>Anno</t>
  </si>
  <si>
    <t>Capodanno</t>
  </si>
  <si>
    <t>Epifania</t>
  </si>
  <si>
    <t>Pasqua</t>
  </si>
  <si>
    <t>Pasquetta</t>
  </si>
  <si>
    <t>Liberazione</t>
  </si>
  <si>
    <t>Lavoratori</t>
  </si>
  <si>
    <t>Repubblica</t>
  </si>
  <si>
    <t>Patrono</t>
  </si>
  <si>
    <t>Ferragosto</t>
  </si>
  <si>
    <t>Santi</t>
  </si>
  <si>
    <t>Immacolata</t>
  </si>
  <si>
    <t>Natale</t>
  </si>
  <si>
    <t>S.Stefano</t>
  </si>
  <si>
    <t>Rimanenza anno 2018</t>
  </si>
  <si>
    <t>problema da risolvere:</t>
  </si>
  <si>
    <t xml:space="preserve">Le date riportate devono scalare i giorni dal residuo ferie anno 2016. Qualora le date, che verranno inserite, superano la data di usufruizione, il conto a scalare deve avvenire dalle ferie maturate nell'anno in corso - quelle fatte dal 30/4). 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</si>
</sst>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410]d\-mmm;@"/>
    <numFmt numFmtId="166" formatCode="0;[Red]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indexed="8"/>
      <name val="Arial"/>
      <family val="2"/>
    </font>
    <font>
      <b/>
      <sz val="18"/>
      <color rgb="FFFF00FF"/>
      <name val="Arial"/>
      <family val="2"/>
    </font>
    <font>
      <b/>
      <sz val="8"/>
      <color rgb="FFFF00FF"/>
      <name val="Arial"/>
      <family val="2"/>
    </font>
    <font>
      <sz val="8"/>
      <color theme="1"/>
      <name val="Arial"/>
      <family val="2"/>
    </font>
    <font>
      <b/>
      <sz val="9"/>
      <color indexed="8"/>
      <name val="Times New Roman"/>
      <family val="1"/>
    </font>
    <font>
      <b/>
      <sz val="9"/>
      <color rgb="FFFF00FF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rgb="FF339966"/>
      <name val="Arial"/>
      <family val="2"/>
    </font>
    <font>
      <b/>
      <sz val="8"/>
      <color rgb="FFFF0000"/>
      <name val="Arial"/>
      <family val="2"/>
    </font>
    <font>
      <b/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16" fontId="5" fillId="3" borderId="0" xfId="0" applyNumberFormat="1" applyFont="1" applyFill="1" applyBorder="1" applyAlignment="1" applyProtection="1">
      <alignment vertical="center" wrapText="1"/>
    </xf>
    <xf numFmtId="16" fontId="9" fillId="3" borderId="0" xfId="1" applyNumberFormat="1" applyFont="1" applyFill="1" applyBorder="1" applyAlignment="1" applyProtection="1">
      <alignment vertical="center" wrapText="1"/>
      <protection locked="0"/>
    </xf>
    <xf numFmtId="16" fontId="10" fillId="0" borderId="9" xfId="0" applyNumberFormat="1" applyFont="1" applyBorder="1" applyAlignment="1" applyProtection="1">
      <alignment horizontal="center" vertical="center"/>
      <protection locked="0" hidden="1"/>
    </xf>
    <xf numFmtId="16" fontId="10" fillId="0" borderId="4" xfId="0" applyNumberFormat="1" applyFont="1" applyBorder="1" applyAlignment="1" applyProtection="1">
      <alignment horizontal="center" vertical="center"/>
      <protection locked="0" hidden="1"/>
    </xf>
    <xf numFmtId="16" fontId="12" fillId="3" borderId="0" xfId="0" applyNumberFormat="1" applyFont="1" applyFill="1" applyBorder="1" applyAlignment="1" applyProtection="1">
      <alignment horizontal="center" vertical="center"/>
      <protection hidden="1"/>
    </xf>
    <xf numFmtId="165" fontId="7" fillId="4" borderId="10" xfId="0" applyNumberFormat="1" applyFont="1" applyFill="1" applyBorder="1" applyAlignment="1" applyProtection="1">
      <alignment horizontal="center"/>
      <protection locked="0" hidden="1"/>
    </xf>
    <xf numFmtId="1" fontId="13" fillId="0" borderId="11" xfId="0" applyNumberFormat="1" applyFont="1" applyBorder="1" applyAlignment="1" applyProtection="1">
      <alignment horizontal="center" vertical="center"/>
      <protection locked="0" hidden="1"/>
    </xf>
    <xf numFmtId="165" fontId="13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10" xfId="0" applyNumberFormat="1" applyFont="1" applyBorder="1" applyAlignment="1" applyProtection="1">
      <alignment horizontal="center"/>
      <protection locked="0" hidden="1"/>
    </xf>
    <xf numFmtId="165" fontId="10" fillId="0" borderId="0" xfId="0" applyNumberFormat="1" applyFont="1" applyBorder="1" applyAlignment="1" applyProtection="1">
      <alignment horizontal="center"/>
      <protection locked="0" hidden="1"/>
    </xf>
    <xf numFmtId="166" fontId="14" fillId="0" borderId="10" xfId="0" applyNumberFormat="1" applyFont="1" applyBorder="1" applyAlignment="1" applyProtection="1">
      <alignment horizontal="center"/>
      <protection locked="0" hidden="1"/>
    </xf>
    <xf numFmtId="166" fontId="15" fillId="3" borderId="0" xfId="0" applyNumberFormat="1" applyFont="1" applyFill="1" applyBorder="1" applyAlignment="1" applyProtection="1">
      <alignment horizontal="center"/>
      <protection hidden="1"/>
    </xf>
    <xf numFmtId="165" fontId="12" fillId="3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Border="1" applyProtection="1">
      <protection locked="0" hidden="1"/>
    </xf>
    <xf numFmtId="0" fontId="17" fillId="0" borderId="0" xfId="0" applyFont="1" applyBorder="1" applyProtection="1">
      <protection locked="0" hidden="1"/>
    </xf>
    <xf numFmtId="0" fontId="0" fillId="0" borderId="0" xfId="0" applyBorder="1" applyProtection="1">
      <protection locked="0" hidden="1"/>
    </xf>
    <xf numFmtId="0" fontId="2" fillId="3" borderId="0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Border="1" applyAlignment="1" applyProtection="1">
      <alignment horizontal="center" vertical="center"/>
      <protection locked="0" hidden="1"/>
    </xf>
    <xf numFmtId="1" fontId="8" fillId="2" borderId="5" xfId="0" applyNumberFormat="1" applyFont="1" applyFill="1" applyBorder="1" applyAlignment="1" applyProtection="1">
      <alignment vertical="center" wrapText="1"/>
      <protection hidden="1"/>
    </xf>
    <xf numFmtId="0" fontId="0" fillId="2" borderId="2" xfId="0" applyFill="1" applyBorder="1"/>
    <xf numFmtId="0" fontId="19" fillId="2" borderId="3" xfId="0" applyFont="1" applyFill="1" applyBorder="1" applyAlignment="1" applyProtection="1">
      <alignment horizontal="center" wrapText="1"/>
    </xf>
    <xf numFmtId="0" fontId="0" fillId="2" borderId="5" xfId="0" applyFill="1" applyBorder="1"/>
    <xf numFmtId="164" fontId="20" fillId="2" borderId="6" xfId="0" applyNumberFormat="1" applyFont="1" applyFill="1" applyBorder="1" applyAlignment="1" applyProtection="1">
      <alignment horizontal="center" vertical="top" wrapText="1"/>
      <protection hidden="1"/>
    </xf>
    <xf numFmtId="166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16" fontId="10" fillId="0" borderId="0" xfId="0" applyNumberFormat="1" applyFont="1" applyFill="1" applyBorder="1" applyAlignment="1" applyProtection="1">
      <alignment horizontal="left" vertical="center"/>
      <protection locked="0"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14" fontId="18" fillId="3" borderId="11" xfId="0" applyNumberFormat="1" applyFont="1" applyFill="1" applyBorder="1" applyAlignment="1" applyProtection="1">
      <alignment horizontal="center" vertical="center"/>
      <protection hidden="1"/>
    </xf>
    <xf numFmtId="14" fontId="18" fillId="3" borderId="14" xfId="0" applyNumberFormat="1" applyFont="1" applyFill="1" applyBorder="1" applyAlignment="1" applyProtection="1">
      <alignment horizontal="center" vertical="center"/>
      <protection hidden="1"/>
    </xf>
    <xf numFmtId="14" fontId="18" fillId="3" borderId="13" xfId="0" applyNumberFormat="1" applyFont="1" applyFill="1" applyBorder="1" applyAlignment="1" applyProtection="1">
      <alignment horizontal="center" vertical="center"/>
      <protection hidden="1"/>
    </xf>
    <xf numFmtId="14" fontId="0" fillId="3" borderId="11" xfId="0" applyNumberFormat="1" applyFill="1" applyBorder="1" applyAlignment="1" applyProtection="1">
      <alignment horizontal="center" vertical="center"/>
      <protection hidden="1"/>
    </xf>
    <xf numFmtId="14" fontId="0" fillId="3" borderId="14" xfId="0" applyNumberFormat="1" applyFill="1" applyBorder="1" applyAlignment="1" applyProtection="1">
      <alignment horizontal="center" vertical="center"/>
      <protection hidden="1"/>
    </xf>
    <xf numFmtId="14" fontId="0" fillId="3" borderId="13" xfId="0" applyNumberFormat="1" applyFill="1" applyBorder="1" applyAlignment="1" applyProtection="1">
      <alignment horizontal="center" vertical="center"/>
      <protection hidden="1"/>
    </xf>
    <xf numFmtId="16" fontId="11" fillId="3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" fontId="11" fillId="3" borderId="9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1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13" fillId="2" borderId="0" xfId="0" applyNumberFormat="1" applyFont="1" applyFill="1" applyBorder="1" applyAlignment="1" applyProtection="1">
      <alignment horizontal="center" vertical="center" wrapText="1"/>
      <protection hidden="1"/>
    </xf>
    <xf numFmtId="16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</cellXfs>
  <cellStyles count="2">
    <cellStyle name="Collegamento ipertestuale" xfId="1" builtinId="8"/>
    <cellStyle name="Normale" xfId="0" builtinId="0"/>
  </cellStyles>
  <dxfs count="8">
    <dxf>
      <font>
        <color theme="1"/>
      </font>
    </dxf>
    <dxf>
      <font>
        <b/>
        <i val="0"/>
        <color rgb="FF33996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b/>
        <i val="0"/>
        <color rgb="FF339966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  <fill>
        <patternFill patternType="none">
          <bgColor auto="1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99CC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tabSelected="1" workbookViewId="0">
      <selection activeCell="E8" sqref="E8:E14"/>
    </sheetView>
  </sheetViews>
  <sheetFormatPr defaultRowHeight="15"/>
  <cols>
    <col min="2" max="3" width="5.85546875" bestFit="1" customWidth="1"/>
    <col min="4" max="4" width="4.140625" customWidth="1"/>
    <col min="5" max="5" width="11" customWidth="1"/>
  </cols>
  <sheetData>
    <row r="2" spans="2:11" ht="15.75">
      <c r="B2" s="1"/>
      <c r="C2" s="2"/>
      <c r="D2" s="2"/>
      <c r="E2" s="2"/>
      <c r="F2" s="2"/>
    </row>
    <row r="3" spans="2:11" ht="27" customHeight="1">
      <c r="B3" s="49" t="s">
        <v>0</v>
      </c>
      <c r="C3" s="50"/>
      <c r="D3" s="22"/>
      <c r="E3" s="23" t="s">
        <v>1</v>
      </c>
      <c r="F3" s="3"/>
    </row>
    <row r="4" spans="2:11" ht="12.75" customHeight="1">
      <c r="B4" s="51">
        <v>13</v>
      </c>
      <c r="C4" s="52"/>
      <c r="D4" s="24"/>
      <c r="E4" s="25">
        <v>42855</v>
      </c>
      <c r="F4" s="3"/>
    </row>
    <row r="5" spans="2:11" ht="21" customHeight="1">
      <c r="B5" s="49" t="s">
        <v>2</v>
      </c>
      <c r="C5" s="50"/>
      <c r="D5" s="50"/>
      <c r="E5" s="53" t="s">
        <v>20</v>
      </c>
      <c r="F5" s="3"/>
    </row>
    <row r="6" spans="2:11" ht="11.25" customHeight="1">
      <c r="B6" s="47"/>
      <c r="C6" s="48"/>
      <c r="D6" s="48"/>
      <c r="E6" s="54"/>
      <c r="F6" s="3"/>
    </row>
    <row r="7" spans="2:11">
      <c r="B7" s="45">
        <v>32</v>
      </c>
      <c r="C7" s="46"/>
      <c r="D7" s="21"/>
      <c r="E7" s="26">
        <f>(B4+B7)-D15</f>
        <v>34</v>
      </c>
      <c r="F7" s="4"/>
    </row>
    <row r="8" spans="2:11">
      <c r="B8" s="5" t="s">
        <v>3</v>
      </c>
      <c r="C8" s="5" t="s">
        <v>4</v>
      </c>
      <c r="D8" s="6" t="s">
        <v>5</v>
      </c>
      <c r="E8" s="37"/>
      <c r="F8" s="7"/>
      <c r="G8" s="28" t="s">
        <v>21</v>
      </c>
      <c r="H8" s="28"/>
      <c r="I8" s="28"/>
    </row>
    <row r="9" spans="2:11">
      <c r="B9" s="8">
        <v>42785</v>
      </c>
      <c r="C9" s="8">
        <v>42786</v>
      </c>
      <c r="D9" s="9">
        <f>IF(AND(B9&gt;$E$4,C9&gt;$E$4),0,IF(AND(B9&lt;=$E$4,C9&lt;=$E$4),NETWORKDAYS($B9,$C9,$D$20:$D$32),IF($D9=0,0,IF($D9&gt;=1,($C9-$B9)+1))))</f>
        <v>1</v>
      </c>
      <c r="E9" s="37"/>
      <c r="F9" s="10"/>
    </row>
    <row r="10" spans="2:11" ht="15" customHeight="1">
      <c r="B10" s="8">
        <v>42845</v>
      </c>
      <c r="C10" s="8">
        <v>42855</v>
      </c>
      <c r="D10" s="9">
        <f>IF(AND(B10&gt;$E$4,C10&gt;$E$4),0,IF(AND(B10&lt;=$E$4,C10&lt;=$E$4),NETWORKDAYS($B10,$C10,$D$20:$D$32),IF($D10=0,0,IF($D10&gt;=1,($C10-$B10)+1))))</f>
        <v>6</v>
      </c>
      <c r="E10" s="37"/>
      <c r="F10" s="10"/>
      <c r="G10" s="27" t="s">
        <v>22</v>
      </c>
      <c r="H10" s="27"/>
      <c r="I10" s="27"/>
      <c r="J10" s="27"/>
      <c r="K10" s="27"/>
    </row>
    <row r="11" spans="2:11">
      <c r="B11" s="8">
        <v>42855</v>
      </c>
      <c r="C11" s="8">
        <v>42861</v>
      </c>
      <c r="D11" s="9">
        <f>IF(OR(B11&lt;=$E$4,C11&lt;=$E$4),IF(OR(B11&gt;$E$4,C11&gt;$E$4),NETWORKDAYS($B11,$C11,$D$20:$D$32),IF($D11=0,0,IF($D11&gt;=1,($C11-$B11)+1))))</f>
        <v>4</v>
      </c>
      <c r="E11" s="37"/>
      <c r="F11" s="10"/>
      <c r="G11" s="27"/>
      <c r="H11" s="27"/>
      <c r="I11" s="27"/>
      <c r="J11" s="27"/>
      <c r="K11" s="27"/>
    </row>
    <row r="12" spans="2:11">
      <c r="B12" s="11"/>
      <c r="C12" s="11"/>
      <c r="D12" s="9">
        <f>IF(AND(B12&gt;$E$4,C12&gt;$E$4),0,IF(AND(B12&lt;=$E$4,C12&lt;=$E$4),NETWORKDAYS($B12,$C12,$D$20:$D$32),IF($D12=0,0,IF($D12&gt;=1,($C12-$B12)+1))))</f>
        <v>0</v>
      </c>
      <c r="E12" s="37"/>
      <c r="F12" s="10"/>
      <c r="G12" s="27"/>
      <c r="H12" s="27"/>
      <c r="I12" s="27"/>
      <c r="J12" s="27"/>
      <c r="K12" s="27"/>
    </row>
    <row r="13" spans="2:11">
      <c r="B13" s="11"/>
      <c r="C13" s="11"/>
      <c r="D13" s="9">
        <f>IF(AND(B13&gt;$E$4,C13&gt;$E$4),0,IF(AND(B13&lt;=$E$4,C13&lt;=$E$4),NETWORKDAYS($B13,$C13,$D$20:$D$32),IF($D13=0,0,IF($D13&gt;=1,($C13-$B13)+1))))</f>
        <v>0</v>
      </c>
      <c r="E13" s="37"/>
      <c r="F13" s="10"/>
      <c r="G13" s="27"/>
      <c r="H13" s="27"/>
      <c r="I13" s="27"/>
      <c r="J13" s="27"/>
      <c r="K13" s="27"/>
    </row>
    <row r="14" spans="2:11">
      <c r="B14" s="11"/>
      <c r="C14" s="11"/>
      <c r="D14" s="9">
        <f>IF(AND(B14&gt;$E$4,C14&gt;$E$4),0,IF(AND(B14&lt;=$E$4,C14&lt;=$E$4),NETWORKDAYS($B14,$C14,$D$20:$D$32),IF($D14=0,0,IF($D14&gt;=1,($C14-$B14)+1))))</f>
        <v>0</v>
      </c>
      <c r="E14" s="38"/>
      <c r="F14" s="10"/>
      <c r="G14" s="27"/>
      <c r="H14" s="27"/>
      <c r="I14" s="27"/>
      <c r="J14" s="27"/>
      <c r="K14" s="27"/>
    </row>
    <row r="15" spans="2:11">
      <c r="B15" s="12"/>
      <c r="C15" s="12"/>
      <c r="D15" s="13">
        <f>SUM(D9:D14)</f>
        <v>11</v>
      </c>
      <c r="E15" s="14"/>
      <c r="F15" s="15"/>
      <c r="G15" s="27"/>
      <c r="H15" s="27"/>
      <c r="I15" s="27"/>
      <c r="J15" s="27"/>
      <c r="K15" s="27"/>
    </row>
    <row r="16" spans="2:11">
      <c r="B16" s="16"/>
      <c r="C16" s="16"/>
      <c r="D16" s="16"/>
      <c r="E16" s="17"/>
      <c r="F16" s="17"/>
      <c r="G16" s="27"/>
      <c r="H16" s="27"/>
      <c r="I16" s="27"/>
      <c r="J16" s="27"/>
      <c r="K16" s="27"/>
    </row>
    <row r="17" spans="2:6">
      <c r="B17" s="18"/>
      <c r="C17" s="18"/>
      <c r="D17" s="18"/>
      <c r="E17" s="19"/>
      <c r="F17" s="20"/>
    </row>
    <row r="18" spans="2:6">
      <c r="B18" s="39" t="s">
        <v>6</v>
      </c>
      <c r="C18" s="40"/>
      <c r="D18" s="39">
        <v>2017</v>
      </c>
      <c r="E18" s="43"/>
      <c r="F18" s="40"/>
    </row>
    <row r="19" spans="2:6">
      <c r="B19" s="41"/>
      <c r="C19" s="42"/>
      <c r="D19" s="41"/>
      <c r="E19" s="44"/>
      <c r="F19" s="42"/>
    </row>
    <row r="20" spans="2:6">
      <c r="B20" s="29" t="s">
        <v>7</v>
      </c>
      <c r="C20" s="30"/>
      <c r="D20" s="34">
        <f>DATE(D18,1,1)</f>
        <v>42736</v>
      </c>
      <c r="E20" s="35"/>
      <c r="F20" s="36"/>
    </row>
    <row r="21" spans="2:6">
      <c r="B21" s="29" t="s">
        <v>8</v>
      </c>
      <c r="C21" s="30"/>
      <c r="D21" s="31">
        <f>DATE(D18,1,6)</f>
        <v>42741</v>
      </c>
      <c r="E21" s="32"/>
      <c r="F21" s="33"/>
    </row>
    <row r="22" spans="2:6">
      <c r="B22" s="29" t="s">
        <v>9</v>
      </c>
      <c r="C22" s="30"/>
      <c r="D22" s="34">
        <f>DATE($D$17,3,1)+(MOD(((255-(11*MOD($D$17,19)))-21),30)+21+IF(MOD(((255-(11*MOD($D$17,19)))-21),30)+21&gt;48,1,0)+6-(MOD(($D$17+INT($D$17/4)+MOD(((255-(11*MOD($D$17,19)))-21),30)+21+IF(MOD(((255-(11*MOD($D$17,19)))-21),30)+21&gt;48,1,0)+1),7)))</f>
        <v>108</v>
      </c>
      <c r="E22" s="35"/>
      <c r="F22" s="36"/>
    </row>
    <row r="23" spans="2:6">
      <c r="B23" s="29" t="s">
        <v>10</v>
      </c>
      <c r="C23" s="30"/>
      <c r="D23" s="34">
        <f>D22+1</f>
        <v>109</v>
      </c>
      <c r="E23" s="35"/>
      <c r="F23" s="36"/>
    </row>
    <row r="24" spans="2:6">
      <c r="B24" s="29" t="s">
        <v>11</v>
      </c>
      <c r="C24" s="30"/>
      <c r="D24" s="34">
        <f>DATE(D18,4,25)</f>
        <v>42850</v>
      </c>
      <c r="E24" s="35"/>
      <c r="F24" s="36"/>
    </row>
    <row r="25" spans="2:6">
      <c r="B25" s="29" t="s">
        <v>12</v>
      </c>
      <c r="C25" s="30"/>
      <c r="D25" s="34">
        <f>DATE(D18,5,1)</f>
        <v>42856</v>
      </c>
      <c r="E25" s="35"/>
      <c r="F25" s="36"/>
    </row>
    <row r="26" spans="2:6">
      <c r="B26" s="29" t="s">
        <v>13</v>
      </c>
      <c r="C26" s="30"/>
      <c r="D26" s="31">
        <f>DATE(D18,6,2)</f>
        <v>42888</v>
      </c>
      <c r="E26" s="32"/>
      <c r="F26" s="33"/>
    </row>
    <row r="27" spans="2:6">
      <c r="B27" s="29" t="s">
        <v>14</v>
      </c>
      <c r="C27" s="30"/>
      <c r="D27" s="34">
        <f>DATE(D18,6,29)</f>
        <v>42915</v>
      </c>
      <c r="E27" s="35"/>
      <c r="F27" s="36"/>
    </row>
    <row r="28" spans="2:6">
      <c r="B28" s="29" t="s">
        <v>15</v>
      </c>
      <c r="C28" s="30"/>
      <c r="D28" s="34">
        <f>DATE(D18,8,15)</f>
        <v>42962</v>
      </c>
      <c r="E28" s="35"/>
      <c r="F28" s="36"/>
    </row>
    <row r="29" spans="2:6">
      <c r="B29" s="29" t="s">
        <v>16</v>
      </c>
      <c r="C29" s="30"/>
      <c r="D29" s="34">
        <f>DATE(D18,11,1)</f>
        <v>43040</v>
      </c>
      <c r="E29" s="35"/>
      <c r="F29" s="36"/>
    </row>
    <row r="30" spans="2:6">
      <c r="B30" s="29" t="s">
        <v>17</v>
      </c>
      <c r="C30" s="30"/>
      <c r="D30" s="31">
        <f>DATE(D18,12,8)</f>
        <v>43077</v>
      </c>
      <c r="E30" s="32"/>
      <c r="F30" s="33"/>
    </row>
    <row r="31" spans="2:6">
      <c r="B31" s="29" t="s">
        <v>18</v>
      </c>
      <c r="C31" s="30"/>
      <c r="D31" s="34">
        <f>DATE(D18,12,25)</f>
        <v>43094</v>
      </c>
      <c r="E31" s="35"/>
      <c r="F31" s="36"/>
    </row>
    <row r="32" spans="2:6">
      <c r="B32" s="29" t="s">
        <v>19</v>
      </c>
      <c r="C32" s="30"/>
      <c r="D32" s="34">
        <f>DATE(D18,12,26)</f>
        <v>43095</v>
      </c>
      <c r="E32" s="35"/>
      <c r="F32" s="36"/>
    </row>
  </sheetData>
  <mergeCells count="37">
    <mergeCell ref="E5:E6"/>
    <mergeCell ref="B7:C7"/>
    <mergeCell ref="B6:D6"/>
    <mergeCell ref="B3:C3"/>
    <mergeCell ref="B4:C4"/>
    <mergeCell ref="B5:D5"/>
    <mergeCell ref="B23:C23"/>
    <mergeCell ref="D23:F23"/>
    <mergeCell ref="E8:E14"/>
    <mergeCell ref="B18:C19"/>
    <mergeCell ref="D18:F19"/>
    <mergeCell ref="B20:C20"/>
    <mergeCell ref="D20:F20"/>
    <mergeCell ref="B32:C32"/>
    <mergeCell ref="D32:F32"/>
    <mergeCell ref="B27:C27"/>
    <mergeCell ref="D27:F27"/>
    <mergeCell ref="B28:C28"/>
    <mergeCell ref="D28:F28"/>
    <mergeCell ref="B29:C29"/>
    <mergeCell ref="D29:F29"/>
    <mergeCell ref="G10:K16"/>
    <mergeCell ref="G8:I8"/>
    <mergeCell ref="B30:C30"/>
    <mergeCell ref="D30:F30"/>
    <mergeCell ref="B31:C31"/>
    <mergeCell ref="D31:F31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</mergeCells>
  <conditionalFormatting sqref="F9:F14">
    <cfRule type="expression" dxfId="7" priority="8">
      <formula>OR(WEEKDAY($F9,2)=1,WEEKDAY($F9,2)=5)</formula>
    </cfRule>
  </conditionalFormatting>
  <conditionalFormatting sqref="D21:D32">
    <cfRule type="expression" dxfId="6" priority="6">
      <formula>WEEKDAY(D21)=7</formula>
    </cfRule>
    <cfRule type="expression" dxfId="5" priority="7">
      <formula>WEEKDAY(D21)=1</formula>
    </cfRule>
  </conditionalFormatting>
  <conditionalFormatting sqref="D21:D32">
    <cfRule type="expression" dxfId="4" priority="5">
      <formula>CHOOSE(WEEKDAY(D21),"lun","mar","mer","gio","ven")</formula>
    </cfRule>
  </conditionalFormatting>
  <conditionalFormatting sqref="D20:D32">
    <cfRule type="expression" dxfId="3" priority="3">
      <formula>WEEKDAY(D20,2)=6</formula>
    </cfRule>
    <cfRule type="expression" dxfId="2" priority="4">
      <formula>WEEKDAY(D20,2)=7</formula>
    </cfRule>
  </conditionalFormatting>
  <conditionalFormatting sqref="D20:D32">
    <cfRule type="expression" dxfId="1" priority="2">
      <formula>WEEKDAY(D20,2)=5</formula>
    </cfRule>
  </conditionalFormatting>
  <conditionalFormatting sqref="D20">
    <cfRule type="expression" dxfId="0" priority="1">
      <formula>WEEKDAY(D20,2)&lt;4</formula>
    </cfRule>
  </conditionalFormatting>
  <pageMargins left="0.7" right="0.7" top="0.75" bottom="0.75" header="0.3" footer="0.3"/>
  <pageSetup paperSize="9" orientation="portrait" r:id="rId1"/>
  <ignoredErrors>
    <ignoredError sqref="D9:D10 D12:D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iommi.civ</dc:creator>
  <cp:lastModifiedBy>iommi.civ</cp:lastModifiedBy>
  <dcterms:created xsi:type="dcterms:W3CDTF">2017-01-16T09:20:43Z</dcterms:created>
  <dcterms:modified xsi:type="dcterms:W3CDTF">2017-01-16T15:12:30Z</dcterms:modified>
</cp:coreProperties>
</file>